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éro-club\Pesée\"/>
    </mc:Choice>
  </mc:AlternateContent>
  <xr:revisionPtr revIDLastSave="0" documentId="13_ncr:1_{1465E322-1383-4D77-B65A-C5D702CC6B96}" xr6:coauthVersionLast="38" xr6:coauthVersionMax="38" xr10:uidLastSave="{00000000-0000-0000-0000-000000000000}"/>
  <bookViews>
    <workbookView xWindow="0" yWindow="465" windowWidth="28800" windowHeight="12795" xr2:uid="{00000000-000D-0000-FFFF-FFFF00000000}"/>
  </bookViews>
  <sheets>
    <sheet name="Feuil1" sheetId="1" r:id="rId1"/>
    <sheet name="Feuil2" sheetId="2" r:id="rId2"/>
  </sheets>
  <calcPr calcId="18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  <c r="C15" i="1" s="1"/>
  <c r="C10" i="2" s="1"/>
  <c r="E8" i="1"/>
  <c r="E9" i="1"/>
  <c r="E10" i="1"/>
  <c r="E11" i="1"/>
  <c r="E12" i="1"/>
  <c r="E13" i="1" l="1"/>
  <c r="C9" i="2"/>
  <c r="E15" i="1"/>
  <c r="D15" i="1" s="1"/>
  <c r="B16" i="1" s="1"/>
  <c r="B9" i="2" s="1"/>
  <c r="B10" i="2" l="1"/>
</calcChain>
</file>

<file path=xl/sharedStrings.xml><?xml version="1.0" encoding="utf-8"?>
<sst xmlns="http://schemas.openxmlformats.org/spreadsheetml/2006/main" count="32" uniqueCount="25">
  <si>
    <t>Litres</t>
  </si>
  <si>
    <t>Masse (kg)</t>
  </si>
  <si>
    <t>Bras de levier</t>
  </si>
  <si>
    <t>Moment      (m x kg)</t>
  </si>
  <si>
    <t>Avion vide</t>
  </si>
  <si>
    <t>CDB</t>
  </si>
  <si>
    <t>Passager 1</t>
  </si>
  <si>
    <t>Passager AR</t>
  </si>
  <si>
    <t>Bagages</t>
  </si>
  <si>
    <t>Essence (0,72)</t>
  </si>
  <si>
    <t>Total</t>
  </si>
  <si>
    <t>Centrage  %</t>
  </si>
  <si>
    <t>Masse Maxi Décollage</t>
  </si>
  <si>
    <t>Plage centrage %</t>
  </si>
  <si>
    <t>Masse Maxi attérrissage</t>
  </si>
  <si>
    <t>Pesée du</t>
  </si>
  <si>
    <t>Valble jusqu'au</t>
  </si>
  <si>
    <t>Génération de l'abaque RV</t>
  </si>
  <si>
    <t xml:space="preserve">Masse </t>
  </si>
  <si>
    <t>Graphe</t>
  </si>
  <si>
    <t>Calcul avec carburant</t>
  </si>
  <si>
    <t>Calcul sans carburant</t>
  </si>
  <si>
    <t>MLW</t>
  </si>
  <si>
    <t>16 à 30%</t>
  </si>
  <si>
    <r>
      <t xml:space="preserve">CENTRAGE APM 30 F-GRRV
</t>
    </r>
    <r>
      <rPr>
        <b/>
        <sz val="14"/>
        <rFont val="Arial"/>
        <family val="2"/>
      </rPr>
      <t>Masse maxi: 736 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</si>
</sst>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???0.0"/>
    <numFmt numFmtId="165" formatCode="??0.0"/>
    <numFmt numFmtId="166" formatCode="??0.00"/>
    <numFmt numFmtId="167" formatCode="0.000"/>
    <numFmt numFmtId="168" formatCode="#,##0.000"/>
    <numFmt numFmtId="169" formatCode="0.0"/>
  </numFmts>
  <fonts count="12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color indexed="18"/>
      <name val="Times New Roman"/>
      <family val="1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164" fontId="0" fillId="0" borderId="0" xfId="0" applyNumberFormat="1" applyFill="1" applyAlignment="1" applyProtection="1">
      <alignment horizontal="center"/>
      <protection hidden="1"/>
    </xf>
    <xf numFmtId="165" fontId="0" fillId="0" borderId="0" xfId="0" applyNumberFormat="1" applyFill="1" applyAlignment="1" applyProtection="1">
      <alignment horizontal="center"/>
      <protection hidden="1"/>
    </xf>
    <xf numFmtId="0" fontId="0" fillId="0" borderId="0" xfId="0" applyFill="1"/>
    <xf numFmtId="14" fontId="3" fillId="0" borderId="0" xfId="0" applyNumberFormat="1" applyFont="1" applyFill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164" fontId="5" fillId="0" borderId="3" xfId="0" applyNumberFormat="1" applyFont="1" applyFill="1" applyBorder="1" applyAlignment="1" applyProtection="1">
      <alignment horizontal="center" vertical="center" wrapText="1"/>
      <protection hidden="1"/>
    </xf>
    <xf numFmtId="166" fontId="5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5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Protection="1">
      <protection hidden="1"/>
    </xf>
    <xf numFmtId="164" fontId="6" fillId="0" borderId="6" xfId="0" applyNumberFormat="1" applyFont="1" applyFill="1" applyBorder="1" applyAlignment="1" applyProtection="1">
      <alignment horizontal="center"/>
      <protection hidden="1"/>
    </xf>
    <xf numFmtId="164" fontId="6" fillId="0" borderId="7" xfId="0" applyNumberFormat="1" applyFont="1" applyFill="1" applyBorder="1" applyAlignment="1" applyProtection="1">
      <alignment horizontal="center"/>
      <protection hidden="1"/>
    </xf>
    <xf numFmtId="167" fontId="6" fillId="0" borderId="6" xfId="0" applyNumberFormat="1" applyFont="1" applyFill="1" applyBorder="1" applyAlignment="1" applyProtection="1">
      <alignment horizontal="center"/>
      <protection hidden="1"/>
    </xf>
    <xf numFmtId="167" fontId="6" fillId="0" borderId="8" xfId="0" applyNumberFormat="1" applyFont="1" applyFill="1" applyBorder="1" applyAlignment="1" applyProtection="1">
      <alignment horizontal="center"/>
      <protection hidden="1"/>
    </xf>
    <xf numFmtId="164" fontId="6" fillId="0" borderId="9" xfId="0" applyNumberFormat="1" applyFont="1" applyFill="1" applyBorder="1" applyAlignment="1" applyProtection="1">
      <alignment horizontal="center"/>
      <protection hidden="1"/>
    </xf>
    <xf numFmtId="164" fontId="6" fillId="2" borderId="10" xfId="0" applyNumberFormat="1" applyFont="1" applyFill="1" applyBorder="1" applyAlignment="1" applyProtection="1">
      <alignment horizontal="center"/>
      <protection locked="0" hidden="1"/>
    </xf>
    <xf numFmtId="167" fontId="6" fillId="0" borderId="11" xfId="0" applyNumberFormat="1" applyFont="1" applyFill="1" applyBorder="1" applyAlignment="1" applyProtection="1">
      <alignment horizontal="center"/>
      <protection hidden="1"/>
    </xf>
    <xf numFmtId="164" fontId="6" fillId="0" borderId="12" xfId="0" applyNumberFormat="1" applyFont="1" applyFill="1" applyBorder="1" applyAlignment="1" applyProtection="1">
      <alignment horizontal="center"/>
      <protection hidden="1"/>
    </xf>
    <xf numFmtId="0" fontId="6" fillId="0" borderId="13" xfId="0" applyFont="1" applyFill="1" applyBorder="1" applyProtection="1">
      <protection hidden="1"/>
    </xf>
    <xf numFmtId="164" fontId="6" fillId="0" borderId="14" xfId="0" applyNumberFormat="1" applyFont="1" applyFill="1" applyBorder="1" applyAlignment="1" applyProtection="1">
      <alignment horizontal="center"/>
      <protection hidden="1"/>
    </xf>
    <xf numFmtId="0" fontId="6" fillId="0" borderId="15" xfId="0" applyFont="1" applyFill="1" applyBorder="1" applyProtection="1">
      <protection hidden="1"/>
    </xf>
    <xf numFmtId="164" fontId="6" fillId="0" borderId="16" xfId="0" applyNumberFormat="1" applyFont="1" applyFill="1" applyBorder="1" applyAlignment="1" applyProtection="1">
      <alignment horizontal="center"/>
      <protection hidden="1"/>
    </xf>
    <xf numFmtId="166" fontId="6" fillId="0" borderId="7" xfId="0" applyNumberFormat="1" applyFont="1" applyFill="1" applyBorder="1" applyAlignment="1" applyProtection="1">
      <alignment horizontal="center"/>
      <protection hidden="1"/>
    </xf>
    <xf numFmtId="164" fontId="6" fillId="0" borderId="17" xfId="0" applyNumberFormat="1" applyFont="1" applyFill="1" applyBorder="1" applyAlignment="1" applyProtection="1">
      <alignment horizontal="center"/>
      <protection hidden="1"/>
    </xf>
    <xf numFmtId="0" fontId="4" fillId="0" borderId="18" xfId="0" applyFont="1" applyFill="1" applyBorder="1" applyProtection="1">
      <protection hidden="1"/>
    </xf>
    <xf numFmtId="164" fontId="4" fillId="0" borderId="19" xfId="0" applyNumberFormat="1" applyFont="1" applyFill="1" applyBorder="1" applyAlignment="1" applyProtection="1">
      <alignment horizontal="center"/>
      <protection hidden="1"/>
    </xf>
    <xf numFmtId="167" fontId="4" fillId="0" borderId="20" xfId="0" applyNumberFormat="1" applyFont="1" applyFill="1" applyBorder="1" applyAlignment="1" applyProtection="1">
      <alignment horizontal="center"/>
      <protection hidden="1"/>
    </xf>
    <xf numFmtId="164" fontId="4" fillId="0" borderId="21" xfId="0" applyNumberFormat="1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Protection="1">
      <protection hidden="1"/>
    </xf>
    <xf numFmtId="2" fontId="7" fillId="0" borderId="10" xfId="0" applyNumberFormat="1" applyFont="1" applyFill="1" applyBorder="1" applyAlignment="1" applyProtection="1">
      <alignment horizontal="center"/>
      <protection hidden="1"/>
    </xf>
    <xf numFmtId="164" fontId="6" fillId="0" borderId="0" xfId="0" applyNumberFormat="1" applyFont="1" applyFill="1" applyAlignment="1" applyProtection="1">
      <alignment horizontal="center"/>
      <protection hidden="1"/>
    </xf>
    <xf numFmtId="0" fontId="9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 applyProtection="1">
      <alignment horizontal="center"/>
      <protection hidden="1"/>
    </xf>
    <xf numFmtId="0" fontId="9" fillId="4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10" fillId="0" borderId="2" xfId="0" applyFont="1" applyFill="1" applyBorder="1"/>
    <xf numFmtId="15" fontId="0" fillId="0" borderId="4" xfId="0" applyNumberFormat="1" applyFill="1" applyBorder="1" applyAlignment="1">
      <alignment horizontal="center"/>
    </xf>
    <xf numFmtId="0" fontId="10" fillId="0" borderId="23" xfId="0" applyFont="1" applyFill="1" applyBorder="1"/>
    <xf numFmtId="15" fontId="0" fillId="0" borderId="24" xfId="0" applyNumberFormat="1" applyFill="1" applyBorder="1" applyAlignment="1">
      <alignment horizontal="center"/>
    </xf>
    <xf numFmtId="0" fontId="11" fillId="0" borderId="0" xfId="0" applyFont="1" applyFill="1" applyAlignment="1" applyProtection="1">
      <alignment horizontal="center"/>
      <protection hidden="1"/>
    </xf>
    <xf numFmtId="2" fontId="0" fillId="0" borderId="0" xfId="0" applyNumberFormat="1" applyFill="1" applyAlignment="1" applyProtection="1">
      <alignment horizontal="center"/>
      <protection hidden="1"/>
    </xf>
    <xf numFmtId="2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168" fontId="11" fillId="0" borderId="0" xfId="0" applyNumberFormat="1" applyFont="1" applyFill="1" applyBorder="1" applyAlignment="1" applyProtection="1">
      <alignment horizontal="center"/>
      <protection hidden="1"/>
    </xf>
    <xf numFmtId="164" fontId="11" fillId="0" borderId="0" xfId="0" applyNumberFormat="1" applyFont="1" applyFill="1" applyBorder="1" applyAlignment="1" applyProtection="1">
      <alignment horizontal="center"/>
      <protection hidden="1"/>
    </xf>
    <xf numFmtId="168" fontId="0" fillId="0" borderId="0" xfId="0" applyNumberFormat="1" applyFill="1" applyBorder="1" applyAlignment="1" applyProtection="1">
      <alignment horizontal="center"/>
      <protection hidden="1"/>
    </xf>
    <xf numFmtId="164" fontId="0" fillId="0" borderId="0" xfId="0" applyNumberFormat="1" applyFill="1" applyBorder="1" applyAlignment="1" applyProtection="1">
      <alignment horizontal="center"/>
      <protection hidden="1"/>
    </xf>
    <xf numFmtId="0" fontId="11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2" fontId="0" fillId="0" borderId="0" xfId="0" applyNumberFormat="1"/>
    <xf numFmtId="169" fontId="0" fillId="0" borderId="0" xfId="0" applyNumberFormat="1" applyFill="1" applyAlignment="1" applyProtection="1">
      <alignment horizontal="center"/>
      <protection hidden="1"/>
    </xf>
    <xf numFmtId="169" fontId="0" fillId="0" borderId="0" xfId="0" applyNumberForma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 wrapText="1"/>
      <protection hidden="1"/>
    </xf>
    <xf numFmtId="0" fontId="1" fillId="0" borderId="0" xfId="0" applyFont="1" applyFill="1" applyBorder="1" applyAlignment="1" applyProtection="1">
      <alignment horizontal="center" wrapText="1"/>
      <protection hidden="1"/>
    </xf>
    <xf numFmtId="164" fontId="8" fillId="3" borderId="22" xfId="0" applyNumberFormat="1" applyFont="1" applyFill="1" applyBorder="1" applyAlignment="1" applyProtection="1">
      <alignment horizontal="center" vertical="center"/>
      <protection hidden="1"/>
    </xf>
    <xf numFmtId="164" fontId="8" fillId="3" borderId="20" xfId="0" applyNumberFormat="1" applyFont="1" applyFill="1" applyBorder="1" applyAlignment="1" applyProtection="1">
      <alignment horizontal="center" vertical="center"/>
      <protection hidden="1"/>
    </xf>
    <xf numFmtId="164" fontId="8" fillId="4" borderId="22" xfId="0" applyNumberFormat="1" applyFont="1" applyFill="1" applyBorder="1" applyAlignment="1" applyProtection="1">
      <alignment horizontal="center" vertical="center"/>
      <protection hidden="1"/>
    </xf>
    <xf numFmtId="164" fontId="8" fillId="4" borderId="20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90768851892"/>
          <c:y val="3.8168033774734003E-2"/>
          <c:w val="0.86046572696116397"/>
          <c:h val="0.83460767187418505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solidFill>
                <a:srgbClr val="333399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3366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Feuil2!$B$3:$B$8</c:f>
              <c:numCache>
                <c:formatCode>0.0</c:formatCode>
                <c:ptCount val="6"/>
                <c:pt idx="0">
                  <c:v>16</c:v>
                </c:pt>
                <c:pt idx="1">
                  <c:v>16</c:v>
                </c:pt>
                <c:pt idx="2">
                  <c:v>16.7</c:v>
                </c:pt>
                <c:pt idx="3">
                  <c:v>20.5</c:v>
                </c:pt>
                <c:pt idx="4">
                  <c:v>30</c:v>
                </c:pt>
                <c:pt idx="5">
                  <c:v>30</c:v>
                </c:pt>
              </c:numCache>
            </c:numRef>
          </c:xVal>
          <c:yVal>
            <c:numRef>
              <c:f>Feuil2!$C$3:$C$8</c:f>
              <c:numCache>
                <c:formatCode>???0.0</c:formatCode>
                <c:ptCount val="6"/>
                <c:pt idx="0">
                  <c:v>420</c:v>
                </c:pt>
                <c:pt idx="1">
                  <c:v>502</c:v>
                </c:pt>
                <c:pt idx="2">
                  <c:v>670</c:v>
                </c:pt>
                <c:pt idx="3">
                  <c:v>736</c:v>
                </c:pt>
                <c:pt idx="4">
                  <c:v>736</c:v>
                </c:pt>
                <c:pt idx="5">
                  <c:v>420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F5-4F11-8D27-EBF698809482}"/>
            </c:ext>
          </c:extLst>
        </c:ser>
        <c:ser>
          <c:idx val="0"/>
          <c:order val="1"/>
          <c:spPr>
            <a:ln w="3175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3366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Feuil2!$B$9:$B$10</c:f>
              <c:numCache>
                <c:formatCode>#\ ##0.000</c:formatCode>
                <c:ptCount val="2"/>
                <c:pt idx="0">
                  <c:v>29.838394086884414</c:v>
                </c:pt>
                <c:pt idx="1">
                  <c:v>26.942877436541139</c:v>
                </c:pt>
              </c:numCache>
            </c:numRef>
          </c:xVal>
          <c:yVal>
            <c:numRef>
              <c:f>Feuil2!$C$9:$C$10</c:f>
              <c:numCache>
                <c:formatCode>???0.0</c:formatCode>
                <c:ptCount val="2"/>
                <c:pt idx="0">
                  <c:v>736.04000000000008</c:v>
                </c:pt>
                <c:pt idx="1">
                  <c:v>684.2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2E-4B38-BF30-AB238A3B4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5226560"/>
        <c:axId val="1185235296"/>
      </c:scatterChart>
      <c:valAx>
        <c:axId val="1185226560"/>
        <c:scaling>
          <c:orientation val="minMax"/>
          <c:max val="31"/>
          <c:min val="1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Corde Moyenne Aérodynamique</a:t>
                </a:r>
              </a:p>
            </c:rich>
          </c:tx>
          <c:layout>
            <c:manualLayout>
              <c:xMode val="edge"/>
              <c:yMode val="edge"/>
              <c:x val="0.47238384053344701"/>
              <c:y val="0.9363889869253210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85235296"/>
        <c:crosses val="autoZero"/>
        <c:crossBetween val="midCat"/>
        <c:majorUnit val="1"/>
      </c:valAx>
      <c:valAx>
        <c:axId val="1185235296"/>
        <c:scaling>
          <c:orientation val="minMax"/>
          <c:max val="770"/>
          <c:min val="4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Masse (kg)</a:t>
                </a:r>
              </a:p>
            </c:rich>
          </c:tx>
          <c:layout>
            <c:manualLayout>
              <c:xMode val="edge"/>
              <c:yMode val="edge"/>
              <c:x val="2.9069896668321899E-2"/>
              <c:y val="0.371502148012024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85226560"/>
        <c:crossesAt val="15"/>
        <c:crossBetween val="midCat"/>
        <c:maj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47626</xdr:rowOff>
    </xdr:from>
    <xdr:to>
      <xdr:col>5</xdr:col>
      <xdr:colOff>962025</xdr:colOff>
      <xdr:row>50</xdr:row>
      <xdr:rowOff>9526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0A7272A-AB7B-4C90-9E36-BCDA88C47E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"/>
  <sheetViews>
    <sheetView tabSelected="1" workbookViewId="0">
      <selection activeCell="C13" sqref="C13"/>
    </sheetView>
  </sheetViews>
  <sheetFormatPr baseColWidth="10" defaultColWidth="10.85546875" defaultRowHeight="14.1" customHeight="1" x14ac:dyDescent="0.25"/>
  <cols>
    <col min="1" max="1" width="21.42578125" style="5" customWidth="1"/>
    <col min="2" max="2" width="18.7109375" style="37" customWidth="1"/>
    <col min="3" max="3" width="14.42578125" style="38" customWidth="1"/>
    <col min="4" max="4" width="14.42578125" style="39" customWidth="1"/>
    <col min="5" max="5" width="14.42578125" style="38" customWidth="1"/>
    <col min="6" max="6" width="15.140625" style="5" customWidth="1"/>
    <col min="7" max="16384" width="10.85546875" style="5"/>
  </cols>
  <sheetData>
    <row r="1" spans="1:6" ht="14.1" customHeight="1" x14ac:dyDescent="0.25">
      <c r="A1" s="1"/>
      <c r="B1" s="2"/>
      <c r="C1" s="3"/>
      <c r="D1" s="4"/>
      <c r="E1" s="3"/>
    </row>
    <row r="2" spans="1:6" ht="14.1" customHeight="1" x14ac:dyDescent="0.25">
      <c r="A2" s="60" t="s">
        <v>24</v>
      </c>
      <c r="B2" s="61"/>
      <c r="C2" s="61"/>
      <c r="D2" s="61"/>
      <c r="E2" s="61"/>
      <c r="F2" s="61"/>
    </row>
    <row r="3" spans="1:6" ht="14.1" customHeight="1" x14ac:dyDescent="0.25">
      <c r="A3" s="60"/>
      <c r="B3" s="61"/>
      <c r="C3" s="61"/>
      <c r="D3" s="61"/>
      <c r="E3" s="61"/>
      <c r="F3" s="61"/>
    </row>
    <row r="4" spans="1:6" ht="14.1" customHeight="1" x14ac:dyDescent="0.25">
      <c r="A4" s="60"/>
      <c r="B4" s="61"/>
      <c r="C4" s="61"/>
      <c r="D4" s="61"/>
      <c r="E4" s="61"/>
      <c r="F4" s="61"/>
    </row>
    <row r="5" spans="1:6" ht="14.1" customHeight="1" x14ac:dyDescent="0.25">
      <c r="A5" s="1"/>
      <c r="B5" s="2"/>
      <c r="C5" s="3"/>
      <c r="D5" s="6">
        <v>43235</v>
      </c>
      <c r="E5" s="3"/>
    </row>
    <row r="6" spans="1:6" ht="13.5" customHeight="1" thickBot="1" x14ac:dyDescent="0.3">
      <c r="A6" s="1"/>
      <c r="B6" s="2"/>
      <c r="C6" s="3"/>
      <c r="D6" s="4"/>
      <c r="E6" s="3"/>
    </row>
    <row r="7" spans="1:6" ht="35.25" customHeight="1" x14ac:dyDescent="0.3">
      <c r="A7" s="7"/>
      <c r="B7" s="8" t="s">
        <v>0</v>
      </c>
      <c r="C7" s="9" t="s">
        <v>1</v>
      </c>
      <c r="D7" s="10" t="s">
        <v>2</v>
      </c>
      <c r="E7" s="11" t="s">
        <v>3</v>
      </c>
    </row>
    <row r="8" spans="1:6" ht="18" customHeight="1" thickBot="1" x14ac:dyDescent="0.35">
      <c r="A8" s="12" t="s">
        <v>4</v>
      </c>
      <c r="B8" s="13"/>
      <c r="C8" s="14">
        <v>447.7</v>
      </c>
      <c r="D8" s="15">
        <v>0.186</v>
      </c>
      <c r="E8" s="16">
        <f t="shared" ref="E8:E13" si="0">D8*C8</f>
        <v>83.272199999999998</v>
      </c>
    </row>
    <row r="9" spans="1:6" ht="18" customHeight="1" thickBot="1" x14ac:dyDescent="0.35">
      <c r="A9" s="12" t="s">
        <v>5</v>
      </c>
      <c r="B9" s="17"/>
      <c r="C9" s="18">
        <v>87</v>
      </c>
      <c r="D9" s="19">
        <v>0.20200000000000001</v>
      </c>
      <c r="E9" s="16">
        <f t="shared" si="0"/>
        <v>17.574000000000002</v>
      </c>
    </row>
    <row r="10" spans="1:6" ht="18" customHeight="1" thickBot="1" x14ac:dyDescent="0.35">
      <c r="A10" s="12" t="s">
        <v>6</v>
      </c>
      <c r="B10" s="17"/>
      <c r="C10" s="18">
        <v>62</v>
      </c>
      <c r="D10" s="19">
        <v>0.20200000000000001</v>
      </c>
      <c r="E10" s="16">
        <f t="shared" si="0"/>
        <v>12.524000000000001</v>
      </c>
    </row>
    <row r="11" spans="1:6" ht="18" customHeight="1" thickBot="1" x14ac:dyDescent="0.35">
      <c r="A11" s="12" t="s">
        <v>7</v>
      </c>
      <c r="B11" s="20"/>
      <c r="C11" s="18">
        <v>83</v>
      </c>
      <c r="D11" s="19">
        <v>1.0329999999999999</v>
      </c>
      <c r="E11" s="16">
        <f t="shared" si="0"/>
        <v>85.73899999999999</v>
      </c>
    </row>
    <row r="12" spans="1:6" ht="18" customHeight="1" thickBot="1" x14ac:dyDescent="0.35">
      <c r="A12" s="12" t="s">
        <v>8</v>
      </c>
      <c r="B12" s="20"/>
      <c r="C12" s="18">
        <v>4.5</v>
      </c>
      <c r="D12" s="19">
        <v>1.02</v>
      </c>
      <c r="E12" s="16">
        <f t="shared" si="0"/>
        <v>4.59</v>
      </c>
    </row>
    <row r="13" spans="1:6" ht="18" customHeight="1" thickBot="1" x14ac:dyDescent="0.35">
      <c r="A13" s="21" t="s">
        <v>9</v>
      </c>
      <c r="B13" s="18">
        <v>72</v>
      </c>
      <c r="C13" s="22">
        <f>0.72*B13</f>
        <v>51.839999999999996</v>
      </c>
      <c r="D13" s="19">
        <v>0.752</v>
      </c>
      <c r="E13" s="16">
        <f t="shared" si="0"/>
        <v>38.98368</v>
      </c>
    </row>
    <row r="14" spans="1:6" ht="18" customHeight="1" thickBot="1" x14ac:dyDescent="0.35">
      <c r="A14" s="23"/>
      <c r="B14" s="24"/>
      <c r="C14" s="14"/>
      <c r="D14" s="25"/>
      <c r="E14" s="26"/>
    </row>
    <row r="15" spans="1:6" ht="18" customHeight="1" thickBot="1" x14ac:dyDescent="0.35">
      <c r="A15" s="27" t="s">
        <v>10</v>
      </c>
      <c r="B15" s="28"/>
      <c r="C15" s="28">
        <f>SUM(C8:C13)</f>
        <v>736.04000000000008</v>
      </c>
      <c r="D15" s="29">
        <f>E15/C15</f>
        <v>0.32971425466007276</v>
      </c>
      <c r="E15" s="30">
        <f>SUM(E8:E13)</f>
        <v>242.68287999999998</v>
      </c>
    </row>
    <row r="16" spans="1:6" ht="20.25" customHeight="1" thickBot="1" x14ac:dyDescent="0.35">
      <c r="A16" s="31" t="s">
        <v>11</v>
      </c>
      <c r="B16" s="32">
        <f>(D15*100)/1.105</f>
        <v>29.838394086884414</v>
      </c>
      <c r="C16" s="33"/>
      <c r="D16" s="62" t="s">
        <v>12</v>
      </c>
      <c r="E16" s="63"/>
      <c r="F16" s="34">
        <v>736</v>
      </c>
    </row>
    <row r="17" spans="1:6" ht="16.5" customHeight="1" thickBot="1" x14ac:dyDescent="0.35">
      <c r="A17" s="31" t="s">
        <v>13</v>
      </c>
      <c r="B17" s="35" t="s">
        <v>23</v>
      </c>
      <c r="C17" s="33"/>
      <c r="D17" s="64" t="s">
        <v>14</v>
      </c>
      <c r="E17" s="65"/>
      <c r="F17" s="36">
        <v>736</v>
      </c>
    </row>
    <row r="18" spans="1:6" ht="14.1" customHeight="1" x14ac:dyDescent="0.25">
      <c r="A18" s="1"/>
      <c r="B18" s="2"/>
      <c r="C18" s="3"/>
      <c r="D18" s="4"/>
      <c r="E18" s="3"/>
    </row>
    <row r="19" spans="1:6" ht="14.1" customHeight="1" x14ac:dyDescent="0.25">
      <c r="A19" s="1"/>
      <c r="B19" s="2"/>
      <c r="C19" s="3"/>
      <c r="D19" s="4"/>
      <c r="E19" s="3"/>
    </row>
    <row r="20" spans="1:6" ht="14.1" customHeight="1" x14ac:dyDescent="0.25">
      <c r="A20" s="1"/>
      <c r="B20" s="2"/>
      <c r="C20" s="3"/>
      <c r="D20" s="4"/>
      <c r="E20" s="3"/>
    </row>
    <row r="21" spans="1:6" ht="14.1" customHeight="1" x14ac:dyDescent="0.25">
      <c r="A21" s="1"/>
      <c r="B21" s="2"/>
      <c r="C21" s="3"/>
      <c r="D21" s="4"/>
      <c r="E21" s="3"/>
    </row>
    <row r="22" spans="1:6" ht="14.1" customHeight="1" x14ac:dyDescent="0.25">
      <c r="A22" s="1"/>
      <c r="B22" s="2"/>
      <c r="C22" s="3"/>
      <c r="D22" s="4"/>
      <c r="E22" s="3"/>
    </row>
    <row r="23" spans="1:6" ht="14.1" customHeight="1" x14ac:dyDescent="0.25">
      <c r="A23" s="1"/>
      <c r="B23" s="2"/>
      <c r="C23" s="3"/>
      <c r="D23" s="4"/>
      <c r="E23" s="3"/>
    </row>
    <row r="24" spans="1:6" ht="14.1" customHeight="1" x14ac:dyDescent="0.25">
      <c r="A24" s="1"/>
      <c r="B24" s="2"/>
      <c r="C24" s="3"/>
      <c r="D24" s="4"/>
      <c r="E24" s="3"/>
    </row>
    <row r="25" spans="1:6" ht="14.1" customHeight="1" x14ac:dyDescent="0.25">
      <c r="A25" s="1"/>
      <c r="B25" s="2"/>
      <c r="C25" s="3"/>
      <c r="D25" s="4"/>
      <c r="E25" s="3"/>
    </row>
    <row r="26" spans="1:6" ht="14.1" customHeight="1" x14ac:dyDescent="0.25">
      <c r="A26" s="1"/>
      <c r="B26" s="2"/>
      <c r="C26" s="3"/>
      <c r="D26" s="4"/>
      <c r="E26" s="3"/>
    </row>
    <row r="27" spans="1:6" ht="14.1" customHeight="1" x14ac:dyDescent="0.25">
      <c r="A27" s="1"/>
      <c r="B27" s="2"/>
      <c r="C27" s="3"/>
      <c r="D27" s="4"/>
      <c r="E27" s="3"/>
    </row>
    <row r="28" spans="1:6" ht="14.1" customHeight="1" x14ac:dyDescent="0.25">
      <c r="A28" s="1"/>
      <c r="B28" s="2"/>
      <c r="C28" s="3"/>
      <c r="D28" s="4"/>
      <c r="E28" s="3"/>
    </row>
    <row r="29" spans="1:6" ht="14.1" customHeight="1" x14ac:dyDescent="0.25">
      <c r="A29" s="1"/>
      <c r="B29" s="2"/>
      <c r="C29" s="3"/>
      <c r="D29" s="4"/>
      <c r="E29" s="3"/>
    </row>
    <row r="30" spans="1:6" ht="14.1" customHeight="1" x14ac:dyDescent="0.25">
      <c r="A30" s="1"/>
      <c r="B30" s="2"/>
      <c r="C30" s="3"/>
      <c r="D30" s="4"/>
      <c r="E30" s="3"/>
    </row>
    <row r="31" spans="1:6" ht="14.1" customHeight="1" x14ac:dyDescent="0.25">
      <c r="A31" s="1"/>
      <c r="B31" s="2"/>
      <c r="C31" s="3"/>
      <c r="D31" s="4"/>
      <c r="E31" s="3"/>
    </row>
    <row r="32" spans="1:6" ht="14.1" customHeight="1" x14ac:dyDescent="0.25">
      <c r="A32" s="1"/>
      <c r="B32" s="2"/>
      <c r="C32" s="3"/>
      <c r="D32" s="4"/>
      <c r="E32" s="3"/>
    </row>
    <row r="33" spans="1:5" ht="14.1" customHeight="1" x14ac:dyDescent="0.25">
      <c r="A33" s="1"/>
      <c r="B33" s="2"/>
      <c r="C33" s="3"/>
      <c r="D33" s="4"/>
      <c r="E33" s="3"/>
    </row>
    <row r="34" spans="1:5" ht="14.1" customHeight="1" x14ac:dyDescent="0.25">
      <c r="A34" s="1"/>
      <c r="B34" s="2"/>
      <c r="C34" s="3"/>
      <c r="D34" s="4"/>
      <c r="E34" s="3"/>
    </row>
    <row r="35" spans="1:5" ht="14.1" customHeight="1" x14ac:dyDescent="0.25">
      <c r="A35" s="1"/>
      <c r="B35" s="2"/>
      <c r="C35" s="3"/>
      <c r="D35" s="4"/>
      <c r="E35" s="3"/>
    </row>
    <row r="36" spans="1:5" ht="14.1" customHeight="1" x14ac:dyDescent="0.25">
      <c r="A36" s="1"/>
      <c r="B36" s="2"/>
      <c r="C36" s="3"/>
      <c r="D36" s="4"/>
      <c r="E36" s="3"/>
    </row>
    <row r="37" spans="1:5" ht="14.1" customHeight="1" x14ac:dyDescent="0.25">
      <c r="A37" s="1"/>
      <c r="B37" s="2"/>
      <c r="C37" s="3"/>
      <c r="D37" s="4"/>
      <c r="E37" s="3"/>
    </row>
    <row r="38" spans="1:5" ht="14.1" customHeight="1" x14ac:dyDescent="0.25">
      <c r="A38" s="1"/>
      <c r="B38" s="2"/>
      <c r="C38" s="3"/>
      <c r="D38" s="4"/>
      <c r="E38" s="3"/>
    </row>
    <row r="39" spans="1:5" ht="14.1" customHeight="1" x14ac:dyDescent="0.25">
      <c r="A39" s="1"/>
      <c r="B39" s="2"/>
      <c r="C39" s="3"/>
      <c r="D39" s="4"/>
      <c r="E39" s="3"/>
    </row>
    <row r="40" spans="1:5" ht="14.1" customHeight="1" x14ac:dyDescent="0.25">
      <c r="D40" s="4"/>
      <c r="E40" s="3"/>
    </row>
    <row r="41" spans="1:5" ht="14.1" customHeight="1" x14ac:dyDescent="0.25">
      <c r="D41" s="4"/>
      <c r="E41" s="3"/>
    </row>
    <row r="42" spans="1:5" ht="14.1" customHeight="1" x14ac:dyDescent="0.25">
      <c r="D42" s="4"/>
      <c r="E42" s="3"/>
    </row>
    <row r="43" spans="1:5" ht="14.1" customHeight="1" x14ac:dyDescent="0.25">
      <c r="D43" s="4"/>
      <c r="E43" s="3"/>
    </row>
    <row r="44" spans="1:5" ht="14.1" customHeight="1" x14ac:dyDescent="0.25">
      <c r="D44" s="4"/>
      <c r="E44" s="3"/>
    </row>
    <row r="45" spans="1:5" ht="14.1" customHeight="1" x14ac:dyDescent="0.25">
      <c r="D45" s="4"/>
      <c r="E45" s="3"/>
    </row>
    <row r="46" spans="1:5" ht="14.1" customHeight="1" x14ac:dyDescent="0.25">
      <c r="D46" s="4"/>
      <c r="E46" s="3"/>
    </row>
    <row r="47" spans="1:5" ht="14.1" customHeight="1" x14ac:dyDescent="0.25">
      <c r="D47" s="4"/>
      <c r="E47" s="3"/>
    </row>
    <row r="48" spans="1:5" ht="14.1" customHeight="1" x14ac:dyDescent="0.25">
      <c r="D48" s="4"/>
      <c r="E48" s="3"/>
    </row>
    <row r="49" spans="1:5" ht="14.1" customHeight="1" x14ac:dyDescent="0.25">
      <c r="D49" s="4"/>
      <c r="E49" s="3"/>
    </row>
    <row r="50" spans="1:5" ht="14.1" customHeight="1" x14ac:dyDescent="0.25">
      <c r="D50" s="4"/>
      <c r="E50" s="3"/>
    </row>
    <row r="51" spans="1:5" ht="14.1" customHeight="1" x14ac:dyDescent="0.25">
      <c r="D51" s="4"/>
      <c r="E51" s="3"/>
    </row>
    <row r="52" spans="1:5" ht="14.1" customHeight="1" thickBot="1" x14ac:dyDescent="0.3"/>
    <row r="53" spans="1:5" ht="15.75" customHeight="1" x14ac:dyDescent="0.25">
      <c r="A53" s="40" t="s">
        <v>15</v>
      </c>
      <c r="B53" s="41">
        <v>43235</v>
      </c>
    </row>
    <row r="54" spans="1:5" ht="15.75" customHeight="1" thickBot="1" x14ac:dyDescent="0.3">
      <c r="A54" s="42" t="s">
        <v>16</v>
      </c>
      <c r="B54" s="43">
        <v>45426</v>
      </c>
    </row>
  </sheetData>
  <mergeCells count="3">
    <mergeCell ref="A2:F4"/>
    <mergeCell ref="D16:E16"/>
    <mergeCell ref="D17:E17"/>
  </mergeCells>
  <pageMargins left="0" right="0" top="0" bottom="0" header="0" footer="0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workbookViewId="0">
      <selection activeCell="E8" sqref="E8"/>
    </sheetView>
  </sheetViews>
  <sheetFormatPr baseColWidth="10" defaultRowHeight="15" x14ac:dyDescent="0.25"/>
  <cols>
    <col min="1" max="1" width="19.85546875" customWidth="1"/>
  </cols>
  <sheetData>
    <row r="1" spans="1:3" x14ac:dyDescent="0.25">
      <c r="A1" s="1"/>
      <c r="B1" s="44" t="s">
        <v>17</v>
      </c>
      <c r="C1" s="3"/>
    </row>
    <row r="2" spans="1:3" x14ac:dyDescent="0.25">
      <c r="A2" s="1"/>
      <c r="B2" s="2" t="s">
        <v>2</v>
      </c>
      <c r="C2" s="3" t="s">
        <v>18</v>
      </c>
    </row>
    <row r="3" spans="1:3" x14ac:dyDescent="0.25">
      <c r="A3" s="45" t="s">
        <v>19</v>
      </c>
      <c r="B3" s="58">
        <v>16</v>
      </c>
      <c r="C3" s="3">
        <v>420</v>
      </c>
    </row>
    <row r="4" spans="1:3" x14ac:dyDescent="0.25">
      <c r="A4" s="45" t="s">
        <v>19</v>
      </c>
      <c r="B4" s="58">
        <v>16</v>
      </c>
      <c r="C4" s="3">
        <v>502</v>
      </c>
    </row>
    <row r="5" spans="1:3" x14ac:dyDescent="0.25">
      <c r="A5" s="45" t="s">
        <v>19</v>
      </c>
      <c r="B5" s="58">
        <v>16.7</v>
      </c>
      <c r="C5" s="3">
        <v>670</v>
      </c>
    </row>
    <row r="6" spans="1:3" x14ac:dyDescent="0.25">
      <c r="A6" s="45" t="s">
        <v>19</v>
      </c>
      <c r="B6" s="58">
        <v>20.5</v>
      </c>
      <c r="C6" s="3">
        <v>736</v>
      </c>
    </row>
    <row r="7" spans="1:3" x14ac:dyDescent="0.25">
      <c r="A7" s="46" t="s">
        <v>19</v>
      </c>
      <c r="B7" s="58">
        <v>30</v>
      </c>
      <c r="C7" s="3">
        <v>736</v>
      </c>
    </row>
    <row r="8" spans="1:3" x14ac:dyDescent="0.25">
      <c r="A8" s="46" t="s">
        <v>19</v>
      </c>
      <c r="B8" s="59">
        <v>30</v>
      </c>
      <c r="C8" s="3">
        <v>420</v>
      </c>
    </row>
    <row r="9" spans="1:3" x14ac:dyDescent="0.25">
      <c r="A9" s="47" t="s">
        <v>20</v>
      </c>
      <c r="B9" s="48">
        <f>Feuil1!B16</f>
        <v>29.838394086884414</v>
      </c>
      <c r="C9" s="49">
        <f>Feuil1!C15</f>
        <v>736.04000000000008</v>
      </c>
    </row>
    <row r="10" spans="1:3" x14ac:dyDescent="0.25">
      <c r="A10" s="47" t="s">
        <v>21</v>
      </c>
      <c r="B10" s="50">
        <f>(((Feuil1!E15-Feuil1!E13)/(Feuil1!C15-Feuil1!C13))*100/1.105)</f>
        <v>26.942877436541139</v>
      </c>
      <c r="C10" s="51">
        <f>Feuil1!C15-Feuil1!C13</f>
        <v>684.2</v>
      </c>
    </row>
    <row r="12" spans="1:3" x14ac:dyDescent="0.25">
      <c r="A12" s="52" t="s">
        <v>22</v>
      </c>
      <c r="B12" s="57">
        <v>30</v>
      </c>
      <c r="C12">
        <v>736</v>
      </c>
    </row>
    <row r="13" spans="1:3" x14ac:dyDescent="0.25">
      <c r="A13" s="52" t="s">
        <v>22</v>
      </c>
      <c r="B13" s="57">
        <v>19.850000000000001</v>
      </c>
      <c r="C13">
        <v>736</v>
      </c>
    </row>
    <row r="14" spans="1:3" x14ac:dyDescent="0.25">
      <c r="B14" s="53"/>
    </row>
    <row r="15" spans="1:3" x14ac:dyDescent="0.25">
      <c r="B15" s="53"/>
      <c r="C15" s="53"/>
    </row>
    <row r="16" spans="1:3" x14ac:dyDescent="0.25">
      <c r="A16" s="54"/>
      <c r="B16" s="55"/>
      <c r="C16" s="56"/>
    </row>
    <row r="17" spans="1:3" x14ac:dyDescent="0.25">
      <c r="A17" s="54"/>
      <c r="B17" s="55"/>
      <c r="C17" s="56"/>
    </row>
  </sheetData>
  <sheetProtection algorithmName="SHA-512" hashValue="A8Q2BIqNtSAiFnqK1XiVvx0Y/3bOEQuoA6/L5pKapCIoatQVyJmbzh2sEi0d5UYvmZNVH3Qa50cRNua6YqQKIA==" saltValue="SRV/nP4eBbKCZisQ+wNHj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philou</dc:creator>
  <cp:lastModifiedBy>philou</cp:lastModifiedBy>
  <cp:lastPrinted>2017-02-12T16:01:40Z</cp:lastPrinted>
  <dcterms:created xsi:type="dcterms:W3CDTF">2017-01-01T11:13:55Z</dcterms:created>
  <dcterms:modified xsi:type="dcterms:W3CDTF">2018-11-18T09:49:14Z</dcterms:modified>
</cp:coreProperties>
</file>